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8. sjednica Općinskog vijeća\Polugodišnji izvještaj za 2024. godinu\"/>
    </mc:Choice>
  </mc:AlternateContent>
  <xr:revisionPtr revIDLastSave="0" documentId="13_ncr:1_{37F5D534-9435-42E4-9569-AE9C452FC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vršenje od 01.01.-30.06.2024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25" i="2"/>
  <c r="G26" i="2"/>
  <c r="G27" i="2"/>
  <c r="G28" i="2"/>
  <c r="G23" i="2"/>
  <c r="F28" i="2"/>
  <c r="F27" i="2"/>
  <c r="F26" i="2"/>
  <c r="F25" i="2"/>
  <c r="F24" i="2"/>
  <c r="F23" i="2"/>
  <c r="G152" i="2"/>
  <c r="F152" i="2"/>
  <c r="G132" i="2"/>
  <c r="G133" i="2"/>
  <c r="G131" i="2"/>
  <c r="G127" i="2"/>
  <c r="G128" i="2"/>
  <c r="G129" i="2"/>
  <c r="G126" i="2"/>
  <c r="F129" i="2"/>
  <c r="G119" i="2"/>
  <c r="G120" i="2"/>
  <c r="G121" i="2"/>
  <c r="G118" i="2"/>
  <c r="G112" i="2"/>
  <c r="G113" i="2"/>
  <c r="G114" i="2"/>
  <c r="G115" i="2"/>
  <c r="G111" i="2"/>
  <c r="F116" i="2"/>
  <c r="G106" i="2"/>
  <c r="G105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86" i="2"/>
  <c r="F103" i="2"/>
  <c r="G80" i="2"/>
  <c r="G79" i="2"/>
  <c r="G69" i="2"/>
  <c r="G70" i="2"/>
  <c r="G71" i="2"/>
  <c r="G72" i="2"/>
  <c r="G73" i="2"/>
  <c r="G74" i="2"/>
  <c r="G75" i="2"/>
  <c r="G76" i="2"/>
  <c r="G77" i="2"/>
  <c r="G68" i="2"/>
  <c r="F77" i="2"/>
  <c r="G61" i="2"/>
  <c r="G62" i="2"/>
  <c r="G63" i="2"/>
  <c r="G60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45" i="2"/>
  <c r="F58" i="2"/>
  <c r="E23" i="2"/>
  <c r="E27" i="2"/>
  <c r="E26" i="2"/>
  <c r="E25" i="2"/>
  <c r="E24" i="2"/>
  <c r="D25" i="2"/>
  <c r="D24" i="2"/>
  <c r="D23" i="2"/>
  <c r="E148" i="2"/>
  <c r="D148" i="2"/>
  <c r="E77" i="2"/>
  <c r="D77" i="2"/>
  <c r="E37" i="2"/>
  <c r="D37" i="2"/>
  <c r="D139" i="2"/>
  <c r="E139" i="2"/>
  <c r="D129" i="2"/>
  <c r="D103" i="2"/>
  <c r="D58" i="2"/>
  <c r="D116" i="2"/>
  <c r="E28" i="2" l="1"/>
  <c r="D28" i="2"/>
  <c r="E129" i="2"/>
  <c r="E103" i="2"/>
  <c r="E58" i="2"/>
  <c r="E116" i="2"/>
  <c r="G116" i="2" s="1"/>
</calcChain>
</file>

<file path=xl/sharedStrings.xml><?xml version="1.0" encoding="utf-8"?>
<sst xmlns="http://schemas.openxmlformats.org/spreadsheetml/2006/main" count="192" uniqueCount="105">
  <si>
    <t>Ukupno:</t>
  </si>
  <si>
    <t>IZVORI FINANCIRANJA:</t>
  </si>
  <si>
    <t>ukupno</t>
  </si>
  <si>
    <t>SVEUKUPNO PROGRAM ODRŽAVANJA</t>
  </si>
  <si>
    <t>UKUPNO:</t>
  </si>
  <si>
    <t xml:space="preserve">    KRAPINSKO-ZAGORSKA ŽUPANIJA</t>
  </si>
  <si>
    <t xml:space="preserve">               REPUBLIKA HRVATSKA</t>
  </si>
  <si>
    <t>održavanja komunalne infrastrukture</t>
  </si>
  <si>
    <t xml:space="preserve"> </t>
  </si>
  <si>
    <t xml:space="preserve">            OPĆINA GORNJA STUBICA</t>
  </si>
  <si>
    <t xml:space="preserve">                  OPĆINSKO VIJEĆE</t>
  </si>
  <si>
    <t xml:space="preserve"> - 11- opći prihodi i primici</t>
  </si>
  <si>
    <t>Usluge pri registraciji prijevoznih sredstava</t>
  </si>
  <si>
    <t xml:space="preserve"> - 43- ostali prihodi za posebne namjene</t>
  </si>
  <si>
    <t>IZVORI: u EUR</t>
  </si>
  <si>
    <t>Električna energija</t>
  </si>
  <si>
    <t>Motorni benzin i dizel gorivo</t>
  </si>
  <si>
    <t>Materijal i dijelovi za održavanje cjevovoda</t>
  </si>
  <si>
    <t>Materijal i dijelovi za održavanje službenog vozila</t>
  </si>
  <si>
    <t>Građevinsko-strojni radovi</t>
  </si>
  <si>
    <t>Kupnja vode od Zagorskog vodovoda</t>
  </si>
  <si>
    <t>Sufinanciranje lokalnih vodovoda</t>
  </si>
  <si>
    <t>Materijal za održavanje strojeva i oprema</t>
  </si>
  <si>
    <t>Video nadzor- groblje Gornja Stubica</t>
  </si>
  <si>
    <t>Električna enegija groblje</t>
  </si>
  <si>
    <t>Motorni benzin i dizel gorivo groblje</t>
  </si>
  <si>
    <t>Materijal i dijelovi za održavanje groblja</t>
  </si>
  <si>
    <t>Rušenje drveća-groblje Dubovec</t>
  </si>
  <si>
    <t>Potrošnja vode-groblje</t>
  </si>
  <si>
    <t>Usluge tekućeg održavanja groblja</t>
  </si>
  <si>
    <t>Troškovi električne energije javne rasvjete</t>
  </si>
  <si>
    <t>Božićna i novogodišnja dekoracija</t>
  </si>
  <si>
    <t>Popis javne rasvjete</t>
  </si>
  <si>
    <t>Energija dom Modrovec, ŠRC, društveni dom Tepčina</t>
  </si>
  <si>
    <t>Materijal i dijelovi za održavanje poslovnih objekata (općinski prostori, ŠRC, društveni dom Tepčina)</t>
  </si>
  <si>
    <t>Komunalne usluge</t>
  </si>
  <si>
    <t xml:space="preserve"> - 31-vlastiti prihodi</t>
  </si>
  <si>
    <t>Izvor financiranja 11-opći prihodi i primici</t>
  </si>
  <si>
    <t>Izvor financiranja 31-vlastiti prihodi</t>
  </si>
  <si>
    <t>Izvor financiranja 43-ostali prihodi za posebne namjene</t>
  </si>
  <si>
    <t>2. ODRŽAVANJE CESTA: A100401</t>
  </si>
  <si>
    <t>Dobava, doprema i ugradnja kamenog materijala</t>
  </si>
  <si>
    <t>Betonske cijevi</t>
  </si>
  <si>
    <t>Armature</t>
  </si>
  <si>
    <t>Betonski šahtovi</t>
  </si>
  <si>
    <t>Materijal za zimsko čišćenje cesta</t>
  </si>
  <si>
    <t>Usluge tekućeg i investicijskog održavanja cesta i odvodnih jaraka</t>
  </si>
  <si>
    <t>Usluge malčiranja bankina na nerazvrstanim cestama</t>
  </si>
  <si>
    <t>Usluge bočnog malčiranja granja i grmlja</t>
  </si>
  <si>
    <t>Zimsko čišćenje cesta</t>
  </si>
  <si>
    <t>Sanacija i popravak udarnih rupa</t>
  </si>
  <si>
    <t>Prometna signalizacija</t>
  </si>
  <si>
    <t>Presvlačenje cesta asfaltom</t>
  </si>
  <si>
    <t>Malčiranje površina u vlasništvu Općine</t>
  </si>
  <si>
    <t>3. ODRŽAVANJE LOKALNIH VODOVODA: A100402</t>
  </si>
  <si>
    <t>4. ODRŽAVANJE GROBLJA: A100403</t>
  </si>
  <si>
    <t>5. ODRŽAVANJE JAVNE RASVJETE: A100404</t>
  </si>
  <si>
    <t>6. ODRŽAVANJE POSLOVNIH OBJEKATA: A100405</t>
  </si>
  <si>
    <t>Članak 1.</t>
  </si>
  <si>
    <r>
      <t xml:space="preserve">Ukupno plan 2024.- tekući plan u </t>
    </r>
    <r>
      <rPr>
        <b/>
        <sz val="9"/>
        <rFont val="Calibri"/>
        <family val="2"/>
        <charset val="238"/>
      </rPr>
      <t>€</t>
    </r>
  </si>
  <si>
    <r>
      <t xml:space="preserve">I. IZMJENA PLANA ZA 2024 U </t>
    </r>
    <r>
      <rPr>
        <b/>
        <sz val="10"/>
        <rFont val="Calibri"/>
        <family val="2"/>
        <charset val="238"/>
      </rPr>
      <t>€</t>
    </r>
  </si>
  <si>
    <t>Članak 2.</t>
  </si>
  <si>
    <t>Ivan Bigec</t>
  </si>
  <si>
    <t>1. ODRŽAVANJE JAVNIH POVRŠINA: A100306</t>
  </si>
  <si>
    <r>
      <t xml:space="preserve">IZVORI:  u </t>
    </r>
    <r>
      <rPr>
        <sz val="11"/>
        <rFont val="Calibri"/>
        <family val="2"/>
        <charset val="238"/>
      </rPr>
      <t>€</t>
    </r>
  </si>
  <si>
    <t>Video nadzor-zeleni otok</t>
  </si>
  <si>
    <r>
      <t xml:space="preserve">TEKUĆI PLAN 2024. u </t>
    </r>
    <r>
      <rPr>
        <b/>
        <sz val="10"/>
        <rFont val="Calibri"/>
        <family val="2"/>
        <charset val="238"/>
      </rPr>
      <t>€</t>
    </r>
  </si>
  <si>
    <t>Krpanje rupa na pločnicima u Samcima, Volavcu i Jakšincu</t>
  </si>
  <si>
    <t xml:space="preserve"> - 520- pomoć iz državnog proračuna-fiskalno izravnanje</t>
  </si>
  <si>
    <t xml:space="preserve"> - 81-namjenski primici od zaduživanja (kratkoročni kredit)</t>
  </si>
  <si>
    <t>Usluge tekućeg i investicijskog održavanja postrojenja i opreme</t>
  </si>
  <si>
    <r>
      <t xml:space="preserve">IZVORI: u </t>
    </r>
    <r>
      <rPr>
        <sz val="11"/>
        <rFont val="Calibri"/>
        <family val="2"/>
        <charset val="238"/>
      </rPr>
      <t>€</t>
    </r>
  </si>
  <si>
    <t>Kupnja sadnica za ogradu na groblju</t>
  </si>
  <si>
    <t>Uređenje platoa oko centralnog križa na mjesnom groblju u Gornjoj Stubici</t>
  </si>
  <si>
    <t>Uređenje platoa oko križa na groblju u Dubovcu</t>
  </si>
  <si>
    <t>Usluga postava mramora na mjesnom groblju u Gornjoj Stubici</t>
  </si>
  <si>
    <t>Usluga čišćenje-pranja centralnog križa na mjesnom groblju u Gornjoj Stubici</t>
  </si>
  <si>
    <t xml:space="preserve">Kupnja flakserica </t>
  </si>
  <si>
    <t>Kupnja prikolice za traktor</t>
  </si>
  <si>
    <t>Video nadzor- groblje Sveti Matej</t>
  </si>
  <si>
    <t>Video nadzor- groblje Dubovec</t>
  </si>
  <si>
    <t>Materijal i dijelovi za tekuće i investicijsko održavanje javne rasvjete</t>
  </si>
  <si>
    <t>Usluge tekućeg održavanja javne rasvjete</t>
  </si>
  <si>
    <t>7. NABAVA KOMUNALNE OPREME: K100400</t>
  </si>
  <si>
    <t>Nabava komunalne opreme (koševi za smeće, oglasna ploča, kolica..)</t>
  </si>
  <si>
    <t>8. NABAVA OPREME ZA ŠRC</t>
  </si>
  <si>
    <t>Nabava opreme za ŠRC (stolice)</t>
  </si>
  <si>
    <t xml:space="preserve">Izvor financiranja 520-pomoći iz državnog proračuna- fiskalno izravnanje </t>
  </si>
  <si>
    <t>Izvor financiranja 81- namjenski primici od zaduživanja</t>
  </si>
  <si>
    <t>INDEKS izvršenje/I. izmjena</t>
  </si>
  <si>
    <t>za razdoblje od 01.01.2024. do 30.06.2024.</t>
  </si>
  <si>
    <r>
      <t xml:space="preserve">Obračunom Proračuna Općine Gornja Stubica za razdoblje od 01.01.2024. do 30.06.2024. utrošena su sredstva kroz Program održavanja objekata komunalne infrastrukture u iznosu od 364.119,27 </t>
    </r>
    <r>
      <rPr>
        <sz val="11"/>
        <rFont val="Calibri"/>
        <family val="2"/>
        <charset val="238"/>
      </rPr>
      <t>€</t>
    </r>
    <r>
      <rPr>
        <sz val="11"/>
        <rFont val="Times New Roman"/>
        <family val="1"/>
        <charset val="238"/>
      </rPr>
      <t>.</t>
    </r>
  </si>
  <si>
    <t xml:space="preserve"> Održavanje objekata komunalne infrastrukture po ovom obračunu Proračuna obuhvaća:</t>
  </si>
  <si>
    <r>
      <t xml:space="preserve">IZVRŠENJE 01.01.2024- 30.06.2024. U </t>
    </r>
    <r>
      <rPr>
        <b/>
        <sz val="10"/>
        <rFont val="Calibri"/>
        <family val="2"/>
        <charset val="238"/>
      </rPr>
      <t>€</t>
    </r>
  </si>
  <si>
    <r>
      <t xml:space="preserve">IZVRŠENJE 01.01.2024.-30.06.2024. U </t>
    </r>
    <r>
      <rPr>
        <b/>
        <sz val="10"/>
        <rFont val="Calibri"/>
        <family val="2"/>
        <charset val="238"/>
      </rPr>
      <t>€</t>
    </r>
  </si>
  <si>
    <r>
      <t xml:space="preserve">IZVRŠENJE 01.01.2024.- 30.06.2024. U </t>
    </r>
    <r>
      <rPr>
        <b/>
        <sz val="10"/>
        <rFont val="Calibri"/>
        <family val="2"/>
        <charset val="238"/>
      </rPr>
      <t>€</t>
    </r>
  </si>
  <si>
    <t>IZVJEŠĆE O IZVRŠENJU PROGRAMA</t>
  </si>
  <si>
    <t>PREDSJEDNIK OPĆINSKOG VIJEĆA</t>
  </si>
  <si>
    <t>Na temelju članka 74. stavka 1. Zakona o komunalnom gospodarstvu (Narodne novine, broj 68/18., 110/18. i 32/20.) te članka 29. Statuta Općine</t>
  </si>
  <si>
    <t xml:space="preserve">KLASA: 400-001/24-01/004 </t>
  </si>
  <si>
    <t>URBROJ: 2140-12-01-24-4</t>
  </si>
  <si>
    <t>Gornja Stubica, 14. listopada 2024. godine</t>
  </si>
  <si>
    <t xml:space="preserve">Gornja Stubica (Službeni glasnik Krapinsko-zagorske županije, broj: 28/18., 06/20. i11/21.), Općinsko vijeće Općine Gornja Stubica, na svojoj 18. sjednici </t>
  </si>
  <si>
    <t>održanoj dana 14. listopada 2024. godine donosi</t>
  </si>
  <si>
    <t xml:space="preserve">Ovo polugodišnje izvršenje Programa održavanja komunalne infrastrukture objaviti će se u "Službenom glasniku Krapinsko-zagorske županije" i na mrežnim stranicama Općine Gornja Stubica.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</si>
</sst>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6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7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1" fillId="0" borderId="0" xfId="0" applyNumberFormat="1" applyFont="1"/>
    <xf numFmtId="0" fontId="2" fillId="3" borderId="0" xfId="0" applyFont="1" applyFill="1"/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4" fontId="11" fillId="3" borderId="0" xfId="0" applyNumberFormat="1" applyFont="1" applyFill="1" applyAlignment="1">
      <alignment horizontal="right"/>
    </xf>
    <xf numFmtId="0" fontId="2" fillId="0" borderId="4" xfId="0" applyFont="1" applyBorder="1"/>
    <xf numFmtId="0" fontId="10" fillId="0" borderId="4" xfId="0" applyFont="1" applyBorder="1"/>
    <xf numFmtId="4" fontId="11" fillId="3" borderId="4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0" xfId="0" applyFont="1"/>
    <xf numFmtId="164" fontId="1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1" xfId="0" applyFont="1" applyFill="1" applyBorder="1" applyAlignment="1">
      <alignment wrapText="1"/>
    </xf>
    <xf numFmtId="0" fontId="10" fillId="4" borderId="0" xfId="0" applyFont="1" applyFill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10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7" fillId="4" borderId="1" xfId="0" applyFont="1" applyFill="1" applyBorder="1" applyAlignment="1">
      <alignment horizontal="right"/>
    </xf>
    <xf numFmtId="2" fontId="1" fillId="0" borderId="1" xfId="0" applyNumberFormat="1" applyFont="1" applyBorder="1"/>
    <xf numFmtId="2" fontId="7" fillId="4" borderId="1" xfId="0" applyNumberFormat="1" applyFont="1" applyFill="1" applyBorder="1"/>
    <xf numFmtId="2" fontId="1" fillId="0" borderId="6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AFF1B7"/>
      <color rgb="FF5FE36F"/>
      <color rgb="FF27D93C"/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57150</xdr:rowOff>
    </xdr:from>
    <xdr:to>
      <xdr:col>1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7"/>
  <sheetViews>
    <sheetView tabSelected="1" showWhiteSpace="0" topLeftCell="A148" zoomScale="98" zoomScaleNormal="98" zoomScalePageLayoutView="110" workbookViewId="0">
      <selection activeCell="B154" sqref="B154"/>
    </sheetView>
  </sheetViews>
  <sheetFormatPr defaultColWidth="9.140625" defaultRowHeight="12.75" x14ac:dyDescent="0.2"/>
  <cols>
    <col min="1" max="1" width="0.5703125" style="2" customWidth="1"/>
    <col min="2" max="2" width="58.7109375" style="2" customWidth="1"/>
    <col min="3" max="3" width="10" style="2" customWidth="1"/>
    <col min="4" max="4" width="23.5703125" style="10" customWidth="1"/>
    <col min="5" max="5" width="20.42578125" style="2" customWidth="1"/>
    <col min="6" max="6" width="17.42578125" style="2" customWidth="1"/>
    <col min="7" max="7" width="16.7109375" style="2" customWidth="1"/>
    <col min="8" max="16384" width="9.140625" style="2"/>
  </cols>
  <sheetData>
    <row r="1" spans="1:5" x14ac:dyDescent="0.2">
      <c r="D1" s="2"/>
    </row>
    <row r="2" spans="1:5" x14ac:dyDescent="0.2">
      <c r="D2" s="2"/>
    </row>
    <row r="3" spans="1:5" x14ac:dyDescent="0.2">
      <c r="D3" s="2"/>
    </row>
    <row r="4" spans="1:5" x14ac:dyDescent="0.2">
      <c r="D4" s="2"/>
    </row>
    <row r="5" spans="1:5" x14ac:dyDescent="0.2">
      <c r="B5" s="15" t="s">
        <v>6</v>
      </c>
      <c r="C5" s="4"/>
      <c r="D5" s="20"/>
    </row>
    <row r="6" spans="1:5" x14ac:dyDescent="0.2">
      <c r="B6" s="15" t="s">
        <v>5</v>
      </c>
      <c r="C6" s="4"/>
      <c r="D6" s="4"/>
    </row>
    <row r="7" spans="1:5" x14ac:dyDescent="0.2">
      <c r="A7" s="2" t="s">
        <v>8</v>
      </c>
      <c r="B7" s="15" t="s">
        <v>9</v>
      </c>
      <c r="C7" s="4"/>
      <c r="D7" s="2"/>
    </row>
    <row r="8" spans="1:5" x14ac:dyDescent="0.2">
      <c r="B8" s="15" t="s">
        <v>10</v>
      </c>
      <c r="D8" s="2"/>
    </row>
    <row r="9" spans="1:5" s="3" customFormat="1" x14ac:dyDescent="0.2">
      <c r="B9" s="19" t="s">
        <v>99</v>
      </c>
      <c r="C9" s="2"/>
      <c r="D9" s="2"/>
    </row>
    <row r="10" spans="1:5" s="3" customFormat="1" x14ac:dyDescent="0.2">
      <c r="B10" s="19" t="s">
        <v>100</v>
      </c>
      <c r="C10" s="4"/>
      <c r="D10" s="4"/>
    </row>
    <row r="11" spans="1:5" s="3" customFormat="1" x14ac:dyDescent="0.2">
      <c r="B11" s="19" t="s">
        <v>101</v>
      </c>
      <c r="C11" s="4"/>
      <c r="D11" s="4"/>
    </row>
    <row r="12" spans="1:5" s="3" customFormat="1" x14ac:dyDescent="0.2">
      <c r="C12" s="4"/>
      <c r="D12" s="4"/>
    </row>
    <row r="13" spans="1:5" s="1" customFormat="1" ht="15" x14ac:dyDescent="0.25">
      <c r="B13" s="5" t="s">
        <v>98</v>
      </c>
      <c r="C13" s="5"/>
      <c r="D13" s="5"/>
    </row>
    <row r="14" spans="1:5" s="3" customFormat="1" ht="15" x14ac:dyDescent="0.25">
      <c r="B14" s="5" t="s">
        <v>102</v>
      </c>
      <c r="C14" s="5"/>
      <c r="D14" s="5"/>
    </row>
    <row r="15" spans="1:5" s="3" customFormat="1" ht="15" x14ac:dyDescent="0.25">
      <c r="B15" s="14" t="s">
        <v>103</v>
      </c>
      <c r="C15" s="14"/>
      <c r="D15" s="14"/>
    </row>
    <row r="16" spans="1:5" s="3" customFormat="1" ht="15.75" x14ac:dyDescent="0.25">
      <c r="B16" s="75" t="s">
        <v>96</v>
      </c>
      <c r="C16" s="75"/>
      <c r="D16" s="75"/>
      <c r="E16" s="75"/>
    </row>
    <row r="17" spans="2:7" s="3" customFormat="1" ht="15.75" x14ac:dyDescent="0.25">
      <c r="B17" s="75" t="s">
        <v>7</v>
      </c>
      <c r="C17" s="75"/>
      <c r="D17" s="75"/>
      <c r="E17" s="75"/>
    </row>
    <row r="18" spans="2:7" s="3" customFormat="1" ht="15.75" customHeight="1" x14ac:dyDescent="0.25">
      <c r="B18" s="75" t="s">
        <v>90</v>
      </c>
      <c r="C18" s="75"/>
      <c r="D18" s="75"/>
      <c r="E18" s="75"/>
    </row>
    <row r="19" spans="2:7" s="3" customFormat="1" ht="15.75" customHeight="1" x14ac:dyDescent="0.25">
      <c r="B19" s="33"/>
      <c r="C19" s="33"/>
      <c r="D19" s="33"/>
      <c r="E19" s="33"/>
    </row>
    <row r="20" spans="2:7" s="3" customFormat="1" ht="18.75" customHeight="1" x14ac:dyDescent="0.25">
      <c r="B20" s="64" t="s">
        <v>58</v>
      </c>
      <c r="C20" s="64"/>
      <c r="D20" s="64"/>
      <c r="E20" s="64"/>
    </row>
    <row r="21" spans="2:7" s="5" customFormat="1" ht="33.75" customHeight="1" x14ac:dyDescent="0.25">
      <c r="B21" s="58" t="s">
        <v>91</v>
      </c>
      <c r="C21" s="58"/>
      <c r="D21" s="58"/>
      <c r="E21" s="58"/>
      <c r="F21" s="58"/>
      <c r="G21" s="58"/>
    </row>
    <row r="22" spans="2:7" s="3" customFormat="1" ht="37.5" customHeight="1" x14ac:dyDescent="0.2">
      <c r="B22" s="78" t="s">
        <v>1</v>
      </c>
      <c r="C22" s="79"/>
      <c r="D22" s="34" t="s">
        <v>59</v>
      </c>
      <c r="E22" s="35" t="s">
        <v>60</v>
      </c>
      <c r="F22" s="45" t="s">
        <v>93</v>
      </c>
      <c r="G22" s="45" t="s">
        <v>89</v>
      </c>
    </row>
    <row r="23" spans="2:7" s="3" customFormat="1" ht="15" x14ac:dyDescent="0.25">
      <c r="B23" s="67" t="s">
        <v>37</v>
      </c>
      <c r="C23" s="67"/>
      <c r="D23" s="22">
        <f>D39+D60+D79+D105+D118+D131</f>
        <v>457100</v>
      </c>
      <c r="E23" s="22">
        <f>E39+E60+E79+E105+E118+E131+E150</f>
        <v>261690</v>
      </c>
      <c r="F23" s="22">
        <f>F39+F60+F79+F105+F118+F131</f>
        <v>141949.16</v>
      </c>
      <c r="G23" s="56">
        <f>F23/E23*100</f>
        <v>54.243249646528334</v>
      </c>
    </row>
    <row r="24" spans="2:7" s="5" customFormat="1" ht="15" x14ac:dyDescent="0.25">
      <c r="B24" s="67" t="s">
        <v>38</v>
      </c>
      <c r="C24" s="67"/>
      <c r="D24" s="22">
        <f>D133</f>
        <v>1000</v>
      </c>
      <c r="E24" s="22">
        <f>E133</f>
        <v>1000</v>
      </c>
      <c r="F24" s="56">
        <f>F133</f>
        <v>0</v>
      </c>
      <c r="G24" s="56">
        <f t="shared" ref="G24:G28" si="0">F24/E24*100</f>
        <v>0</v>
      </c>
    </row>
    <row r="25" spans="2:7" s="5" customFormat="1" ht="15" x14ac:dyDescent="0.25">
      <c r="B25" s="67" t="s">
        <v>39</v>
      </c>
      <c r="C25" s="67"/>
      <c r="D25" s="22">
        <f>D40+D61+D80+D106+D119+D132</f>
        <v>155400</v>
      </c>
      <c r="E25" s="22">
        <f>E40+E61+E80+E106+E119+E132</f>
        <v>188730</v>
      </c>
      <c r="F25" s="22">
        <f>F40+F61+F80+F106+F119+F132</f>
        <v>45922.43</v>
      </c>
      <c r="G25" s="56">
        <f t="shared" si="0"/>
        <v>24.332342499867536</v>
      </c>
    </row>
    <row r="26" spans="2:7" s="5" customFormat="1" ht="15" x14ac:dyDescent="0.25">
      <c r="B26" s="62" t="s">
        <v>87</v>
      </c>
      <c r="C26" s="63"/>
      <c r="D26" s="22">
        <v>0</v>
      </c>
      <c r="E26" s="22">
        <f>E62+E120</f>
        <v>72000</v>
      </c>
      <c r="F26" s="22">
        <f>F62+F120</f>
        <v>35370.67</v>
      </c>
      <c r="G26" s="56">
        <f t="shared" si="0"/>
        <v>49.125930555555556</v>
      </c>
    </row>
    <row r="27" spans="2:7" s="5" customFormat="1" ht="15" x14ac:dyDescent="0.25">
      <c r="B27" s="62" t="s">
        <v>88</v>
      </c>
      <c r="C27" s="63"/>
      <c r="D27" s="22">
        <v>0</v>
      </c>
      <c r="E27" s="22">
        <f>E63+E81+E121+E141</f>
        <v>274000</v>
      </c>
      <c r="F27" s="22">
        <f>F63+F81+F121+F141</f>
        <v>140877.00999999998</v>
      </c>
      <c r="G27" s="56">
        <f t="shared" si="0"/>
        <v>51.414967153284664</v>
      </c>
    </row>
    <row r="28" spans="2:7" s="5" customFormat="1" ht="15" x14ac:dyDescent="0.25">
      <c r="B28" s="76" t="s">
        <v>4</v>
      </c>
      <c r="C28" s="77"/>
      <c r="D28" s="36">
        <f>SUM(D23:D26)</f>
        <v>613500</v>
      </c>
      <c r="E28" s="36">
        <f>SUM(E23:E27)</f>
        <v>797420</v>
      </c>
      <c r="F28" s="36">
        <f>SUM(F23:F27)</f>
        <v>364119.27</v>
      </c>
      <c r="G28" s="57">
        <f t="shared" si="0"/>
        <v>45.662169245817765</v>
      </c>
    </row>
    <row r="29" spans="2:7" ht="15" x14ac:dyDescent="0.25">
      <c r="B29" s="12"/>
      <c r="C29" s="12"/>
      <c r="D29" s="21"/>
    </row>
    <row r="30" spans="2:7" s="3" customFormat="1" ht="15" x14ac:dyDescent="0.25">
      <c r="B30" s="6" t="s">
        <v>92</v>
      </c>
      <c r="C30" s="11"/>
      <c r="D30" s="8"/>
    </row>
    <row r="31" spans="2:7" s="3" customFormat="1" ht="15" x14ac:dyDescent="0.25">
      <c r="B31" s="6"/>
      <c r="C31" s="11"/>
      <c r="D31" s="8"/>
    </row>
    <row r="32" spans="2:7" ht="19.5" customHeight="1" x14ac:dyDescent="0.2">
      <c r="B32" s="72" t="s">
        <v>63</v>
      </c>
      <c r="C32" s="73"/>
      <c r="D32" s="73"/>
      <c r="E32" s="73"/>
      <c r="F32" s="44"/>
      <c r="G32" s="44"/>
    </row>
    <row r="33" spans="2:7" ht="44.45" customHeight="1" x14ac:dyDescent="0.2">
      <c r="B33" s="74"/>
      <c r="C33" s="74"/>
      <c r="D33" s="37" t="s">
        <v>66</v>
      </c>
      <c r="E33" s="35" t="s">
        <v>60</v>
      </c>
      <c r="F33" s="45" t="s">
        <v>94</v>
      </c>
      <c r="G33" s="45" t="s">
        <v>89</v>
      </c>
    </row>
    <row r="34" spans="2:7" ht="18.600000000000001" customHeight="1" x14ac:dyDescent="0.25">
      <c r="B34" s="74"/>
      <c r="C34" s="74"/>
      <c r="D34" s="38" t="s">
        <v>2</v>
      </c>
      <c r="E34" s="38" t="s">
        <v>2</v>
      </c>
      <c r="F34" s="38" t="s">
        <v>2</v>
      </c>
      <c r="G34" s="38" t="s">
        <v>2</v>
      </c>
    </row>
    <row r="35" spans="2:7" ht="15" x14ac:dyDescent="0.25">
      <c r="B35" s="71" t="s">
        <v>53</v>
      </c>
      <c r="C35" s="71"/>
      <c r="D35" s="13">
        <v>0</v>
      </c>
      <c r="E35" s="13">
        <v>20000</v>
      </c>
      <c r="F35" s="27">
        <v>0</v>
      </c>
      <c r="G35" s="47">
        <v>0</v>
      </c>
    </row>
    <row r="36" spans="2:7" ht="15" x14ac:dyDescent="0.25">
      <c r="B36" s="59" t="s">
        <v>65</v>
      </c>
      <c r="C36" s="60"/>
      <c r="D36" s="13">
        <v>4500</v>
      </c>
      <c r="E36" s="13">
        <v>3700</v>
      </c>
      <c r="F36" s="27">
        <v>0</v>
      </c>
      <c r="G36" s="47">
        <v>0</v>
      </c>
    </row>
    <row r="37" spans="2:7" s="1" customFormat="1" ht="15" x14ac:dyDescent="0.25">
      <c r="B37" s="61" t="s">
        <v>0</v>
      </c>
      <c r="C37" s="61"/>
      <c r="D37" s="39">
        <f>SUM(D35:D36)</f>
        <v>4500</v>
      </c>
      <c r="E37" s="39">
        <f>SUM(E35:E36)</f>
        <v>23700</v>
      </c>
      <c r="F37" s="48">
        <v>0</v>
      </c>
      <c r="G37" s="48">
        <v>0</v>
      </c>
    </row>
    <row r="38" spans="2:7" s="1" customFormat="1" ht="15" x14ac:dyDescent="0.25">
      <c r="B38" s="6" t="s">
        <v>64</v>
      </c>
      <c r="C38" s="6"/>
      <c r="D38" s="7"/>
    </row>
    <row r="39" spans="2:7" s="16" customFormat="1" x14ac:dyDescent="0.2">
      <c r="B39" s="24" t="s">
        <v>11</v>
      </c>
      <c r="C39" s="25"/>
      <c r="D39" s="40">
        <v>4500</v>
      </c>
      <c r="E39" s="41">
        <v>3700</v>
      </c>
      <c r="F39" s="49">
        <v>0</v>
      </c>
      <c r="G39" s="49">
        <v>0</v>
      </c>
    </row>
    <row r="40" spans="2:7" s="16" customFormat="1" x14ac:dyDescent="0.2">
      <c r="B40" s="24" t="s">
        <v>13</v>
      </c>
      <c r="C40" s="42"/>
      <c r="D40" s="23">
        <v>0</v>
      </c>
      <c r="E40" s="41">
        <v>20000</v>
      </c>
      <c r="F40" s="49">
        <v>0</v>
      </c>
      <c r="G40" s="49">
        <v>0</v>
      </c>
    </row>
    <row r="41" spans="2:7" s="16" customFormat="1" ht="14.25" customHeight="1" x14ac:dyDescent="0.2">
      <c r="B41" s="3"/>
      <c r="C41" s="17"/>
      <c r="D41" s="18"/>
    </row>
    <row r="42" spans="2:7" s="16" customFormat="1" ht="14.25" customHeight="1" x14ac:dyDescent="0.2">
      <c r="B42" s="72" t="s">
        <v>40</v>
      </c>
      <c r="C42" s="73"/>
      <c r="D42" s="73"/>
      <c r="E42" s="73"/>
      <c r="F42" s="46"/>
      <c r="G42" s="46"/>
    </row>
    <row r="43" spans="2:7" s="16" customFormat="1" ht="42" customHeight="1" x14ac:dyDescent="0.2">
      <c r="B43" s="74"/>
      <c r="C43" s="74"/>
      <c r="D43" s="37" t="s">
        <v>66</v>
      </c>
      <c r="E43" s="35" t="s">
        <v>60</v>
      </c>
      <c r="F43" s="45" t="s">
        <v>94</v>
      </c>
      <c r="G43" s="45" t="s">
        <v>89</v>
      </c>
    </row>
    <row r="44" spans="2:7" s="16" customFormat="1" ht="24.6" customHeight="1" x14ac:dyDescent="0.25">
      <c r="B44" s="74"/>
      <c r="C44" s="74"/>
      <c r="D44" s="38" t="s">
        <v>2</v>
      </c>
      <c r="E44" s="38" t="s">
        <v>2</v>
      </c>
      <c r="F44" s="38" t="s">
        <v>2</v>
      </c>
      <c r="G44" s="38" t="s">
        <v>2</v>
      </c>
    </row>
    <row r="45" spans="2:7" s="16" customFormat="1" ht="14.25" customHeight="1" x14ac:dyDescent="0.25">
      <c r="B45" s="71" t="s">
        <v>41</v>
      </c>
      <c r="C45" s="71"/>
      <c r="D45" s="13">
        <v>60000</v>
      </c>
      <c r="E45" s="13">
        <v>120000</v>
      </c>
      <c r="F45" s="13">
        <v>113281.54</v>
      </c>
      <c r="G45" s="27">
        <f>F45/E45*100</f>
        <v>94.401283333333325</v>
      </c>
    </row>
    <row r="46" spans="2:7" s="16" customFormat="1" ht="14.25" customHeight="1" x14ac:dyDescent="0.25">
      <c r="B46" s="71" t="s">
        <v>42</v>
      </c>
      <c r="C46" s="71"/>
      <c r="D46" s="13">
        <v>7000</v>
      </c>
      <c r="E46" s="13">
        <v>7000</v>
      </c>
      <c r="F46" s="13">
        <v>23007.41</v>
      </c>
      <c r="G46" s="27">
        <f t="shared" ref="G46:G58" si="1">F46/E46*100</f>
        <v>328.67728571428574</v>
      </c>
    </row>
    <row r="47" spans="2:7" s="16" customFormat="1" ht="14.25" customHeight="1" x14ac:dyDescent="0.25">
      <c r="B47" s="59" t="s">
        <v>43</v>
      </c>
      <c r="C47" s="60"/>
      <c r="D47" s="13">
        <v>2000</v>
      </c>
      <c r="E47" s="13">
        <v>2000</v>
      </c>
      <c r="F47" s="27">
        <v>0</v>
      </c>
      <c r="G47" s="27">
        <f t="shared" si="1"/>
        <v>0</v>
      </c>
    </row>
    <row r="48" spans="2:7" s="16" customFormat="1" ht="14.25" customHeight="1" x14ac:dyDescent="0.25">
      <c r="B48" s="59" t="s">
        <v>44</v>
      </c>
      <c r="C48" s="60"/>
      <c r="D48" s="13">
        <v>1500</v>
      </c>
      <c r="E48" s="13">
        <v>1500</v>
      </c>
      <c r="F48" s="27">
        <v>0</v>
      </c>
      <c r="G48" s="27">
        <f t="shared" si="1"/>
        <v>0</v>
      </c>
    </row>
    <row r="49" spans="2:7" s="16" customFormat="1" ht="14.25" customHeight="1" x14ac:dyDescent="0.25">
      <c r="B49" s="59" t="s">
        <v>45</v>
      </c>
      <c r="C49" s="60"/>
      <c r="D49" s="13">
        <v>13500</v>
      </c>
      <c r="E49" s="13">
        <v>13500</v>
      </c>
      <c r="F49" s="27">
        <v>0</v>
      </c>
      <c r="G49" s="27">
        <f t="shared" si="1"/>
        <v>0</v>
      </c>
    </row>
    <row r="50" spans="2:7" s="16" customFormat="1" ht="14.25" customHeight="1" x14ac:dyDescent="0.25">
      <c r="B50" s="59" t="s">
        <v>46</v>
      </c>
      <c r="C50" s="60"/>
      <c r="D50" s="13">
        <v>68000</v>
      </c>
      <c r="E50" s="13">
        <v>90000</v>
      </c>
      <c r="F50" s="13">
        <v>23794.57</v>
      </c>
      <c r="G50" s="27">
        <f t="shared" si="1"/>
        <v>26.438411111111108</v>
      </c>
    </row>
    <row r="51" spans="2:7" s="16" customFormat="1" ht="14.25" customHeight="1" x14ac:dyDescent="0.25">
      <c r="B51" s="59" t="s">
        <v>47</v>
      </c>
      <c r="C51" s="60"/>
      <c r="D51" s="13">
        <v>7000</v>
      </c>
      <c r="E51" s="13">
        <v>10000</v>
      </c>
      <c r="F51" s="13">
        <v>1028.94</v>
      </c>
      <c r="G51" s="27">
        <f t="shared" si="1"/>
        <v>10.289400000000001</v>
      </c>
    </row>
    <row r="52" spans="2:7" s="16" customFormat="1" ht="14.25" customHeight="1" x14ac:dyDescent="0.25">
      <c r="B52" s="59" t="s">
        <v>48</v>
      </c>
      <c r="C52" s="60"/>
      <c r="D52" s="13">
        <v>8000</v>
      </c>
      <c r="E52" s="13">
        <v>12000</v>
      </c>
      <c r="F52" s="13">
        <v>5104.41</v>
      </c>
      <c r="G52" s="27">
        <f t="shared" si="1"/>
        <v>42.536749999999998</v>
      </c>
    </row>
    <row r="53" spans="2:7" s="16" customFormat="1" ht="14.25" customHeight="1" x14ac:dyDescent="0.25">
      <c r="B53" s="59" t="s">
        <v>49</v>
      </c>
      <c r="C53" s="60"/>
      <c r="D53" s="13">
        <v>19000</v>
      </c>
      <c r="E53" s="13">
        <v>19000</v>
      </c>
      <c r="F53" s="13">
        <v>79015.520000000004</v>
      </c>
      <c r="G53" s="27">
        <f t="shared" si="1"/>
        <v>415.87115789473683</v>
      </c>
    </row>
    <row r="54" spans="2:7" s="16" customFormat="1" ht="14.25" customHeight="1" x14ac:dyDescent="0.25">
      <c r="B54" s="59" t="s">
        <v>50</v>
      </c>
      <c r="C54" s="60"/>
      <c r="D54" s="13">
        <v>20000</v>
      </c>
      <c r="E54" s="13">
        <v>20000</v>
      </c>
      <c r="F54" s="27">
        <v>0</v>
      </c>
      <c r="G54" s="27">
        <f t="shared" si="1"/>
        <v>0</v>
      </c>
    </row>
    <row r="55" spans="2:7" s="16" customFormat="1" ht="14.25" customHeight="1" x14ac:dyDescent="0.25">
      <c r="B55" s="59" t="s">
        <v>67</v>
      </c>
      <c r="C55" s="60"/>
      <c r="D55" s="13">
        <v>20000</v>
      </c>
      <c r="E55" s="13">
        <v>20000</v>
      </c>
      <c r="F55" s="27">
        <v>0</v>
      </c>
      <c r="G55" s="27">
        <f t="shared" si="1"/>
        <v>0</v>
      </c>
    </row>
    <row r="56" spans="2:7" s="16" customFormat="1" ht="14.25" customHeight="1" x14ac:dyDescent="0.25">
      <c r="B56" s="59" t="s">
        <v>51</v>
      </c>
      <c r="C56" s="60"/>
      <c r="D56" s="13">
        <v>2500</v>
      </c>
      <c r="E56" s="13">
        <v>2500</v>
      </c>
      <c r="F56" s="50">
        <v>923.75</v>
      </c>
      <c r="G56" s="27">
        <f t="shared" si="1"/>
        <v>36.950000000000003</v>
      </c>
    </row>
    <row r="57" spans="2:7" s="16" customFormat="1" ht="14.25" customHeight="1" x14ac:dyDescent="0.25">
      <c r="B57" s="59" t="s">
        <v>52</v>
      </c>
      <c r="C57" s="60"/>
      <c r="D57" s="13">
        <v>25000</v>
      </c>
      <c r="E57" s="13">
        <v>25000</v>
      </c>
      <c r="F57" s="27">
        <v>0</v>
      </c>
      <c r="G57" s="27">
        <f t="shared" si="1"/>
        <v>0</v>
      </c>
    </row>
    <row r="58" spans="2:7" s="16" customFormat="1" ht="14.25" customHeight="1" x14ac:dyDescent="0.2">
      <c r="B58" s="61" t="s">
        <v>0</v>
      </c>
      <c r="C58" s="61"/>
      <c r="D58" s="39">
        <f>SUM(D45:D57)</f>
        <v>253500</v>
      </c>
      <c r="E58" s="39">
        <f>SUM(E45:E57)</f>
        <v>342500</v>
      </c>
      <c r="F58" s="39">
        <f>SUM(F45:F57)</f>
        <v>246156.14</v>
      </c>
      <c r="G58" s="48">
        <f t="shared" si="1"/>
        <v>71.870405839416065</v>
      </c>
    </row>
    <row r="59" spans="2:7" s="16" customFormat="1" ht="14.25" customHeight="1" x14ac:dyDescent="0.25">
      <c r="B59" s="6" t="s">
        <v>64</v>
      </c>
      <c r="C59" s="6"/>
      <c r="D59" s="7"/>
      <c r="E59" s="1"/>
    </row>
    <row r="60" spans="2:7" s="16" customFormat="1" ht="14.25" customHeight="1" x14ac:dyDescent="0.2">
      <c r="B60" s="24" t="s">
        <v>11</v>
      </c>
      <c r="C60" s="25"/>
      <c r="D60" s="26">
        <v>219500</v>
      </c>
      <c r="E60" s="41">
        <v>82500</v>
      </c>
      <c r="F60" s="41">
        <v>82156.28</v>
      </c>
      <c r="G60" s="49">
        <f>F60/E60*100</f>
        <v>99.583369696969697</v>
      </c>
    </row>
    <row r="61" spans="2:7" s="16" customFormat="1" ht="14.25" customHeight="1" x14ac:dyDescent="0.2">
      <c r="B61" s="24" t="s">
        <v>13</v>
      </c>
      <c r="C61" s="17"/>
      <c r="D61" s="18">
        <v>34000</v>
      </c>
      <c r="E61" s="41">
        <v>34000</v>
      </c>
      <c r="F61" s="41">
        <v>22923.75</v>
      </c>
      <c r="G61" s="49">
        <f t="shared" ref="G61:G63" si="2">F61/E61*100</f>
        <v>67.422794117647058</v>
      </c>
    </row>
    <row r="62" spans="2:7" s="16" customFormat="1" ht="14.25" customHeight="1" x14ac:dyDescent="0.2">
      <c r="B62" s="24" t="s">
        <v>68</v>
      </c>
      <c r="C62" s="17"/>
      <c r="D62" s="18">
        <v>0</v>
      </c>
      <c r="E62" s="41">
        <v>25000</v>
      </c>
      <c r="F62" s="41">
        <v>25000</v>
      </c>
      <c r="G62" s="49">
        <f t="shared" si="2"/>
        <v>100</v>
      </c>
    </row>
    <row r="63" spans="2:7" s="16" customFormat="1" ht="14.25" customHeight="1" x14ac:dyDescent="0.2">
      <c r="B63" s="24" t="s">
        <v>69</v>
      </c>
      <c r="C63" s="17"/>
      <c r="D63" s="18">
        <v>0</v>
      </c>
      <c r="E63" s="41">
        <v>201000</v>
      </c>
      <c r="F63" s="41">
        <v>116076.11</v>
      </c>
      <c r="G63" s="49">
        <f t="shared" si="2"/>
        <v>57.749308457711443</v>
      </c>
    </row>
    <row r="64" spans="2:7" s="16" customFormat="1" ht="14.25" customHeight="1" x14ac:dyDescent="0.2">
      <c r="B64" s="3"/>
      <c r="C64" s="17"/>
      <c r="D64" s="18"/>
    </row>
    <row r="65" spans="2:7" s="16" customFormat="1" ht="14.25" x14ac:dyDescent="0.2">
      <c r="B65" s="65" t="s">
        <v>54</v>
      </c>
      <c r="C65" s="66"/>
      <c r="D65" s="66"/>
      <c r="E65" s="66"/>
      <c r="F65" s="46"/>
      <c r="G65" s="46"/>
    </row>
    <row r="66" spans="2:7" s="16" customFormat="1" ht="38.25" x14ac:dyDescent="0.2">
      <c r="B66" s="61"/>
      <c r="C66" s="61"/>
      <c r="D66" s="37" t="s">
        <v>66</v>
      </c>
      <c r="E66" s="35" t="s">
        <v>60</v>
      </c>
      <c r="F66" s="45" t="s">
        <v>95</v>
      </c>
      <c r="G66" s="45" t="s">
        <v>89</v>
      </c>
    </row>
    <row r="67" spans="2:7" s="16" customFormat="1" ht="13.5" x14ac:dyDescent="0.25">
      <c r="B67" s="61"/>
      <c r="C67" s="61"/>
      <c r="D67" s="38" t="s">
        <v>2</v>
      </c>
      <c r="E67" s="38" t="s">
        <v>2</v>
      </c>
      <c r="F67" s="38" t="s">
        <v>2</v>
      </c>
      <c r="G67" s="38" t="s">
        <v>2</v>
      </c>
    </row>
    <row r="68" spans="2:7" s="16" customFormat="1" ht="15" x14ac:dyDescent="0.25">
      <c r="B68" s="67" t="s">
        <v>15</v>
      </c>
      <c r="C68" s="67"/>
      <c r="D68" s="28">
        <v>27000</v>
      </c>
      <c r="E68" s="28">
        <v>27000</v>
      </c>
      <c r="F68" s="13">
        <v>12887.31</v>
      </c>
      <c r="G68" s="27">
        <f>F68/E68*100</f>
        <v>47.730777777777774</v>
      </c>
    </row>
    <row r="69" spans="2:7" s="16" customFormat="1" ht="15" x14ac:dyDescent="0.25">
      <c r="B69" s="67" t="s">
        <v>16</v>
      </c>
      <c r="C69" s="67"/>
      <c r="D69" s="28">
        <v>4000</v>
      </c>
      <c r="E69" s="28">
        <v>4000</v>
      </c>
      <c r="F69" s="13">
        <v>1333.8610000000001</v>
      </c>
      <c r="G69" s="27">
        <f t="shared" ref="G69:G77" si="3">F69/E69*100</f>
        <v>33.346525000000007</v>
      </c>
    </row>
    <row r="70" spans="2:7" s="16" customFormat="1" ht="15" x14ac:dyDescent="0.25">
      <c r="B70" s="62" t="s">
        <v>17</v>
      </c>
      <c r="C70" s="63"/>
      <c r="D70" s="28">
        <v>45000</v>
      </c>
      <c r="E70" s="28">
        <v>45000</v>
      </c>
      <c r="F70" s="13">
        <v>12756.16</v>
      </c>
      <c r="G70" s="27">
        <f t="shared" si="3"/>
        <v>28.347022222222222</v>
      </c>
    </row>
    <row r="71" spans="2:7" s="16" customFormat="1" ht="15" x14ac:dyDescent="0.25">
      <c r="B71" s="62" t="s">
        <v>18</v>
      </c>
      <c r="C71" s="63"/>
      <c r="D71" s="28">
        <v>5000</v>
      </c>
      <c r="E71" s="28">
        <v>5000</v>
      </c>
      <c r="F71" s="50">
        <v>991.45</v>
      </c>
      <c r="G71" s="27">
        <f t="shared" si="3"/>
        <v>19.829000000000001</v>
      </c>
    </row>
    <row r="72" spans="2:7" s="16" customFormat="1" ht="15" x14ac:dyDescent="0.25">
      <c r="B72" s="62" t="s">
        <v>19</v>
      </c>
      <c r="C72" s="63"/>
      <c r="D72" s="28">
        <v>20000</v>
      </c>
      <c r="E72" s="28">
        <v>32000</v>
      </c>
      <c r="F72" s="13">
        <v>5775</v>
      </c>
      <c r="G72" s="27">
        <f t="shared" si="3"/>
        <v>18.046875</v>
      </c>
    </row>
    <row r="73" spans="2:7" s="16" customFormat="1" ht="15" x14ac:dyDescent="0.25">
      <c r="B73" s="62" t="s">
        <v>21</v>
      </c>
      <c r="C73" s="63"/>
      <c r="D73" s="28">
        <v>4000</v>
      </c>
      <c r="E73" s="28">
        <v>4000</v>
      </c>
      <c r="F73" s="27">
        <v>0</v>
      </c>
      <c r="G73" s="27">
        <f t="shared" si="3"/>
        <v>0</v>
      </c>
    </row>
    <row r="74" spans="2:7" s="16" customFormat="1" ht="15" x14ac:dyDescent="0.25">
      <c r="B74" s="62" t="s">
        <v>20</v>
      </c>
      <c r="C74" s="63"/>
      <c r="D74" s="28">
        <v>36000</v>
      </c>
      <c r="E74" s="28">
        <v>36000</v>
      </c>
      <c r="F74" s="13">
        <v>10653.01</v>
      </c>
      <c r="G74" s="27">
        <f t="shared" si="3"/>
        <v>29.591694444444443</v>
      </c>
    </row>
    <row r="75" spans="2:7" s="16" customFormat="1" ht="15" x14ac:dyDescent="0.25">
      <c r="B75" s="67" t="s">
        <v>12</v>
      </c>
      <c r="C75" s="67"/>
      <c r="D75" s="13">
        <v>1200</v>
      </c>
      <c r="E75" s="28">
        <v>1200</v>
      </c>
      <c r="F75" s="50">
        <v>198.63</v>
      </c>
      <c r="G75" s="27">
        <f t="shared" si="3"/>
        <v>16.552500000000002</v>
      </c>
    </row>
    <row r="76" spans="2:7" s="16" customFormat="1" ht="15" x14ac:dyDescent="0.25">
      <c r="B76" s="62" t="s">
        <v>70</v>
      </c>
      <c r="C76" s="63"/>
      <c r="D76" s="13">
        <v>0</v>
      </c>
      <c r="E76" s="28">
        <v>8000</v>
      </c>
      <c r="F76" s="27">
        <v>771.1</v>
      </c>
      <c r="G76" s="27">
        <f t="shared" si="3"/>
        <v>9.6387499999999999</v>
      </c>
    </row>
    <row r="77" spans="2:7" s="16" customFormat="1" ht="14.25" x14ac:dyDescent="0.2">
      <c r="B77" s="61" t="s">
        <v>0</v>
      </c>
      <c r="C77" s="61"/>
      <c r="D77" s="39">
        <f>SUM(D68:D76)</f>
        <v>142200</v>
      </c>
      <c r="E77" s="39">
        <f>SUM(E68:E76)</f>
        <v>162200</v>
      </c>
      <c r="F77" s="39">
        <f>SUM(F68:F76)</f>
        <v>45366.521000000001</v>
      </c>
      <c r="G77" s="48">
        <f t="shared" si="3"/>
        <v>27.969495067817508</v>
      </c>
    </row>
    <row r="78" spans="2:7" s="16" customFormat="1" ht="15" x14ac:dyDescent="0.25">
      <c r="B78" s="6" t="s">
        <v>71</v>
      </c>
      <c r="C78" s="6"/>
      <c r="D78" s="9"/>
    </row>
    <row r="79" spans="2:7" s="16" customFormat="1" x14ac:dyDescent="0.2">
      <c r="B79" s="24" t="s">
        <v>11</v>
      </c>
      <c r="C79" s="4"/>
      <c r="D79" s="23">
        <v>83000</v>
      </c>
      <c r="E79" s="23">
        <v>73000</v>
      </c>
      <c r="F79" s="41">
        <v>37383.620000000003</v>
      </c>
      <c r="G79" s="49">
        <f>F79/E79*100</f>
        <v>51.210438356164389</v>
      </c>
    </row>
    <row r="80" spans="2:7" s="16" customFormat="1" x14ac:dyDescent="0.2">
      <c r="B80" s="24" t="s">
        <v>13</v>
      </c>
      <c r="C80" s="4"/>
      <c r="D80" s="23">
        <v>59200</v>
      </c>
      <c r="E80" s="23">
        <v>59200</v>
      </c>
      <c r="F80" s="41">
        <v>7982.9</v>
      </c>
      <c r="G80" s="49">
        <f>F80/E80*100</f>
        <v>13.484628378378376</v>
      </c>
    </row>
    <row r="81" spans="2:7" s="16" customFormat="1" x14ac:dyDescent="0.2">
      <c r="B81" s="24" t="s">
        <v>69</v>
      </c>
      <c r="C81" s="4"/>
      <c r="D81" s="23">
        <v>0</v>
      </c>
      <c r="E81" s="23">
        <v>30000</v>
      </c>
      <c r="F81" s="49">
        <v>0</v>
      </c>
      <c r="G81" s="49">
        <v>0</v>
      </c>
    </row>
    <row r="82" spans="2:7" s="16" customFormat="1" x14ac:dyDescent="0.2">
      <c r="B82" s="3"/>
      <c r="C82" s="4"/>
      <c r="D82" s="23"/>
    </row>
    <row r="83" spans="2:7" ht="14.25" x14ac:dyDescent="0.2">
      <c r="B83" s="65" t="s">
        <v>55</v>
      </c>
      <c r="C83" s="66"/>
      <c r="D83" s="66"/>
      <c r="E83" s="66"/>
      <c r="F83" s="44"/>
      <c r="G83" s="44"/>
    </row>
    <row r="84" spans="2:7" ht="38.25" x14ac:dyDescent="0.2">
      <c r="B84" s="61"/>
      <c r="C84" s="61"/>
      <c r="D84" s="37" t="s">
        <v>66</v>
      </c>
      <c r="E84" s="35" t="s">
        <v>60</v>
      </c>
      <c r="F84" s="45" t="s">
        <v>94</v>
      </c>
      <c r="G84" s="45" t="s">
        <v>89</v>
      </c>
    </row>
    <row r="85" spans="2:7" ht="13.5" x14ac:dyDescent="0.25">
      <c r="B85" s="61"/>
      <c r="C85" s="61"/>
      <c r="D85" s="38" t="s">
        <v>2</v>
      </c>
      <c r="E85" s="38" t="s">
        <v>2</v>
      </c>
      <c r="F85" s="38" t="s">
        <v>2</v>
      </c>
      <c r="G85" s="38" t="s">
        <v>2</v>
      </c>
    </row>
    <row r="86" spans="2:7" ht="15" x14ac:dyDescent="0.25">
      <c r="B86" s="67" t="s">
        <v>22</v>
      </c>
      <c r="C86" s="67"/>
      <c r="D86" s="28">
        <v>8000</v>
      </c>
      <c r="E86" s="28">
        <v>8000</v>
      </c>
      <c r="F86" s="13">
        <v>3958.01</v>
      </c>
      <c r="G86" s="27">
        <f>F86/E86*100</f>
        <v>49.475125000000006</v>
      </c>
    </row>
    <row r="87" spans="2:7" ht="15" x14ac:dyDescent="0.25">
      <c r="B87" s="62" t="s">
        <v>72</v>
      </c>
      <c r="C87" s="63"/>
      <c r="D87" s="28">
        <v>5000</v>
      </c>
      <c r="E87" s="28">
        <v>5000</v>
      </c>
      <c r="F87" s="27">
        <v>0</v>
      </c>
      <c r="G87" s="27">
        <f t="shared" ref="G87:G103" si="4">F87/E87*100</f>
        <v>0</v>
      </c>
    </row>
    <row r="88" spans="2:7" ht="15" x14ac:dyDescent="0.25">
      <c r="B88" s="62" t="s">
        <v>24</v>
      </c>
      <c r="C88" s="63"/>
      <c r="D88" s="28">
        <v>4000</v>
      </c>
      <c r="E88" s="28">
        <v>4000</v>
      </c>
      <c r="F88" s="13">
        <v>1020.37</v>
      </c>
      <c r="G88" s="27">
        <f t="shared" si="4"/>
        <v>25.509250000000002</v>
      </c>
    </row>
    <row r="89" spans="2:7" ht="15" x14ac:dyDescent="0.25">
      <c r="B89" s="62" t="s">
        <v>25</v>
      </c>
      <c r="C89" s="63"/>
      <c r="D89" s="28">
        <v>1700</v>
      </c>
      <c r="E89" s="28">
        <v>1700</v>
      </c>
      <c r="F89" s="50">
        <v>543.08000000000004</v>
      </c>
      <c r="G89" s="27">
        <f t="shared" si="4"/>
        <v>31.94588235294118</v>
      </c>
    </row>
    <row r="90" spans="2:7" ht="15" x14ac:dyDescent="0.25">
      <c r="B90" s="67" t="s">
        <v>26</v>
      </c>
      <c r="C90" s="67"/>
      <c r="D90" s="13">
        <v>5000</v>
      </c>
      <c r="E90" s="28">
        <v>5000</v>
      </c>
      <c r="F90" s="50">
        <v>317.42</v>
      </c>
      <c r="G90" s="27">
        <f t="shared" si="4"/>
        <v>6.3483999999999998</v>
      </c>
    </row>
    <row r="91" spans="2:7" ht="15" x14ac:dyDescent="0.25">
      <c r="B91" s="62" t="s">
        <v>27</v>
      </c>
      <c r="C91" s="63"/>
      <c r="D91" s="13">
        <v>14000</v>
      </c>
      <c r="E91" s="28">
        <v>14000</v>
      </c>
      <c r="F91" s="13">
        <v>7000</v>
      </c>
      <c r="G91" s="27">
        <f t="shared" si="4"/>
        <v>50</v>
      </c>
    </row>
    <row r="92" spans="2:7" ht="15" x14ac:dyDescent="0.25">
      <c r="B92" s="62" t="s">
        <v>29</v>
      </c>
      <c r="C92" s="63"/>
      <c r="D92" s="13">
        <v>2000</v>
      </c>
      <c r="E92" s="28">
        <v>2000</v>
      </c>
      <c r="F92" s="27">
        <v>0</v>
      </c>
      <c r="G92" s="27">
        <f t="shared" si="4"/>
        <v>0</v>
      </c>
    </row>
    <row r="93" spans="2:7" ht="15" x14ac:dyDescent="0.25">
      <c r="B93" s="62" t="s">
        <v>28</v>
      </c>
      <c r="C93" s="63"/>
      <c r="D93" s="13">
        <v>2000</v>
      </c>
      <c r="E93" s="28">
        <v>2000</v>
      </c>
      <c r="F93" s="50">
        <v>833.76</v>
      </c>
      <c r="G93" s="27">
        <f t="shared" si="4"/>
        <v>41.687999999999995</v>
      </c>
    </row>
    <row r="94" spans="2:7" ht="15" x14ac:dyDescent="0.25">
      <c r="B94" s="62" t="s">
        <v>78</v>
      </c>
      <c r="C94" s="63"/>
      <c r="D94" s="13">
        <v>3800</v>
      </c>
      <c r="E94" s="28">
        <v>3800</v>
      </c>
      <c r="F94" s="27">
        <v>0</v>
      </c>
      <c r="G94" s="27">
        <f t="shared" si="4"/>
        <v>0</v>
      </c>
    </row>
    <row r="95" spans="2:7" ht="15" x14ac:dyDescent="0.25">
      <c r="B95" s="62" t="s">
        <v>77</v>
      </c>
      <c r="C95" s="63"/>
      <c r="D95" s="13">
        <v>3200</v>
      </c>
      <c r="E95" s="28">
        <v>3200</v>
      </c>
      <c r="F95" s="27">
        <v>0</v>
      </c>
      <c r="G95" s="27">
        <f t="shared" si="4"/>
        <v>0</v>
      </c>
    </row>
    <row r="96" spans="2:7" ht="15" x14ac:dyDescent="0.25">
      <c r="B96" s="62" t="s">
        <v>23</v>
      </c>
      <c r="C96" s="63"/>
      <c r="D96" s="13">
        <v>4500</v>
      </c>
      <c r="E96" s="28">
        <v>9200</v>
      </c>
      <c r="F96" s="27">
        <v>0</v>
      </c>
      <c r="G96" s="27">
        <f t="shared" si="4"/>
        <v>0</v>
      </c>
    </row>
    <row r="97" spans="2:7" ht="15" x14ac:dyDescent="0.25">
      <c r="B97" s="62" t="s">
        <v>79</v>
      </c>
      <c r="C97" s="63"/>
      <c r="D97" s="13">
        <v>4500</v>
      </c>
      <c r="E97" s="28">
        <v>6250</v>
      </c>
      <c r="F97" s="27">
        <v>0</v>
      </c>
      <c r="G97" s="27">
        <f t="shared" si="4"/>
        <v>0</v>
      </c>
    </row>
    <row r="98" spans="2:7" ht="15" x14ac:dyDescent="0.25">
      <c r="B98" s="62" t="s">
        <v>80</v>
      </c>
      <c r="C98" s="63"/>
      <c r="D98" s="13">
        <v>4500</v>
      </c>
      <c r="E98" s="28">
        <v>7440</v>
      </c>
      <c r="F98" s="27">
        <v>0</v>
      </c>
      <c r="G98" s="27">
        <f t="shared" si="4"/>
        <v>0</v>
      </c>
    </row>
    <row r="99" spans="2:7" ht="15" x14ac:dyDescent="0.25">
      <c r="B99" s="62" t="s">
        <v>74</v>
      </c>
      <c r="C99" s="63"/>
      <c r="D99" s="13">
        <v>0</v>
      </c>
      <c r="E99" s="28">
        <v>1500</v>
      </c>
      <c r="F99" s="27">
        <v>0</v>
      </c>
      <c r="G99" s="27">
        <f t="shared" si="4"/>
        <v>0</v>
      </c>
    </row>
    <row r="100" spans="2:7" ht="15" x14ac:dyDescent="0.25">
      <c r="B100" s="62" t="s">
        <v>75</v>
      </c>
      <c r="C100" s="63"/>
      <c r="D100" s="13">
        <v>0</v>
      </c>
      <c r="E100" s="28">
        <v>4510</v>
      </c>
      <c r="F100" s="27">
        <v>0</v>
      </c>
      <c r="G100" s="27">
        <f t="shared" si="4"/>
        <v>0</v>
      </c>
    </row>
    <row r="101" spans="2:7" ht="15" x14ac:dyDescent="0.25">
      <c r="B101" s="31" t="s">
        <v>76</v>
      </c>
      <c r="C101" s="32"/>
      <c r="D101" s="13">
        <v>0</v>
      </c>
      <c r="E101" s="28">
        <v>320</v>
      </c>
      <c r="F101" s="27">
        <v>0</v>
      </c>
      <c r="G101" s="27">
        <f t="shared" si="4"/>
        <v>0</v>
      </c>
    </row>
    <row r="102" spans="2:7" ht="15" x14ac:dyDescent="0.25">
      <c r="B102" s="62" t="s">
        <v>73</v>
      </c>
      <c r="C102" s="63"/>
      <c r="D102" s="13">
        <v>0</v>
      </c>
      <c r="E102" s="28">
        <v>7000</v>
      </c>
      <c r="F102" s="27">
        <v>0</v>
      </c>
      <c r="G102" s="27">
        <f t="shared" si="4"/>
        <v>0</v>
      </c>
    </row>
    <row r="103" spans="2:7" ht="14.25" x14ac:dyDescent="0.2">
      <c r="B103" s="61" t="s">
        <v>0</v>
      </c>
      <c r="C103" s="61"/>
      <c r="D103" s="39">
        <f>SUM(D86:D102)</f>
        <v>62200</v>
      </c>
      <c r="E103" s="39">
        <f>SUM(E86:E102)</f>
        <v>84920</v>
      </c>
      <c r="F103" s="39">
        <f>SUM(F86:F102)</f>
        <v>13672.640000000001</v>
      </c>
      <c r="G103" s="48">
        <f t="shared" si="4"/>
        <v>16.100612341026853</v>
      </c>
    </row>
    <row r="104" spans="2:7" ht="15" x14ac:dyDescent="0.25">
      <c r="B104" s="6" t="s">
        <v>71</v>
      </c>
      <c r="C104" s="6"/>
      <c r="D104" s="9"/>
      <c r="E104" s="16"/>
    </row>
    <row r="105" spans="2:7" x14ac:dyDescent="0.2">
      <c r="B105" s="24" t="s">
        <v>11</v>
      </c>
      <c r="C105" s="4"/>
      <c r="D105" s="23">
        <v>22500</v>
      </c>
      <c r="E105" s="23">
        <v>31890</v>
      </c>
      <c r="F105" s="51">
        <v>3958.01</v>
      </c>
      <c r="G105" s="52">
        <f>F105/E105*100</f>
        <v>12.411445594230166</v>
      </c>
    </row>
    <row r="106" spans="2:7" x14ac:dyDescent="0.2">
      <c r="B106" s="24" t="s">
        <v>13</v>
      </c>
      <c r="C106" s="4"/>
      <c r="D106" s="23">
        <v>39700</v>
      </c>
      <c r="E106" s="23">
        <v>53030</v>
      </c>
      <c r="F106" s="51">
        <v>9714.6299999999992</v>
      </c>
      <c r="G106" s="52">
        <f>F106/E106*100</f>
        <v>18.319121252121441</v>
      </c>
    </row>
    <row r="108" spans="2:7" ht="14.25" x14ac:dyDescent="0.2">
      <c r="B108" s="65" t="s">
        <v>56</v>
      </c>
      <c r="C108" s="66"/>
      <c r="D108" s="66"/>
      <c r="E108" s="66"/>
      <c r="F108" s="44"/>
      <c r="G108" s="44"/>
    </row>
    <row r="109" spans="2:7" ht="38.25" x14ac:dyDescent="0.2">
      <c r="B109" s="61"/>
      <c r="C109" s="61"/>
      <c r="D109" s="37" t="s">
        <v>66</v>
      </c>
      <c r="E109" s="35" t="s">
        <v>60</v>
      </c>
      <c r="F109" s="45" t="s">
        <v>94</v>
      </c>
      <c r="G109" s="45" t="s">
        <v>89</v>
      </c>
    </row>
    <row r="110" spans="2:7" ht="13.5" x14ac:dyDescent="0.25">
      <c r="B110" s="61"/>
      <c r="C110" s="61"/>
      <c r="D110" s="38" t="s">
        <v>2</v>
      </c>
      <c r="E110" s="38" t="s">
        <v>2</v>
      </c>
      <c r="F110" s="38" t="s">
        <v>2</v>
      </c>
      <c r="G110" s="38" t="s">
        <v>2</v>
      </c>
    </row>
    <row r="111" spans="2:7" ht="15" x14ac:dyDescent="0.25">
      <c r="B111" s="71" t="s">
        <v>30</v>
      </c>
      <c r="C111" s="71"/>
      <c r="D111" s="28">
        <v>42000</v>
      </c>
      <c r="E111" s="28">
        <v>42000</v>
      </c>
      <c r="F111" s="13">
        <v>7185.23</v>
      </c>
      <c r="G111" s="27">
        <f>F111/E111*100</f>
        <v>17.107690476190477</v>
      </c>
    </row>
    <row r="112" spans="2:7" ht="15" x14ac:dyDescent="0.25">
      <c r="B112" s="71" t="s">
        <v>81</v>
      </c>
      <c r="C112" s="71"/>
      <c r="D112" s="28">
        <v>36000</v>
      </c>
      <c r="E112" s="28">
        <v>36000</v>
      </c>
      <c r="F112" s="13">
        <v>20298.830000000002</v>
      </c>
      <c r="G112" s="27">
        <f t="shared" ref="G112:G116" si="5">F112/E112*100</f>
        <v>56.385638888888892</v>
      </c>
    </row>
    <row r="113" spans="2:7" ht="15" x14ac:dyDescent="0.25">
      <c r="B113" s="59" t="s">
        <v>82</v>
      </c>
      <c r="C113" s="60"/>
      <c r="D113" s="28">
        <v>10000</v>
      </c>
      <c r="E113" s="28">
        <v>15000</v>
      </c>
      <c r="F113" s="13">
        <v>3900</v>
      </c>
      <c r="G113" s="27">
        <f t="shared" si="5"/>
        <v>26</v>
      </c>
    </row>
    <row r="114" spans="2:7" ht="15" x14ac:dyDescent="0.25">
      <c r="B114" s="71" t="s">
        <v>31</v>
      </c>
      <c r="C114" s="71"/>
      <c r="D114" s="28">
        <v>9000</v>
      </c>
      <c r="E114" s="28">
        <v>12000</v>
      </c>
      <c r="F114" s="13">
        <v>6185.44</v>
      </c>
      <c r="G114" s="27">
        <f t="shared" si="5"/>
        <v>51.545333333333332</v>
      </c>
    </row>
    <row r="115" spans="2:7" ht="15" x14ac:dyDescent="0.25">
      <c r="B115" s="67" t="s">
        <v>32</v>
      </c>
      <c r="C115" s="67"/>
      <c r="D115" s="28">
        <v>2000</v>
      </c>
      <c r="E115" s="28">
        <v>2000</v>
      </c>
      <c r="F115" s="27">
        <v>0</v>
      </c>
      <c r="G115" s="27">
        <f t="shared" si="5"/>
        <v>0</v>
      </c>
    </row>
    <row r="116" spans="2:7" ht="14.25" x14ac:dyDescent="0.2">
      <c r="B116" s="61" t="s">
        <v>0</v>
      </c>
      <c r="C116" s="61"/>
      <c r="D116" s="39">
        <f>SUM(D111:D115)</f>
        <v>99000</v>
      </c>
      <c r="E116" s="39">
        <f>SUM(E111:E115)</f>
        <v>107000</v>
      </c>
      <c r="F116" s="39">
        <f>SUM(F111:F115)</f>
        <v>37569.5</v>
      </c>
      <c r="G116" s="48">
        <f t="shared" si="5"/>
        <v>35.111682242990653</v>
      </c>
    </row>
    <row r="117" spans="2:7" ht="15" x14ac:dyDescent="0.25">
      <c r="B117" s="6" t="s">
        <v>71</v>
      </c>
      <c r="C117" s="6"/>
      <c r="D117" s="9"/>
      <c r="E117" s="16"/>
    </row>
    <row r="118" spans="2:7" x14ac:dyDescent="0.2">
      <c r="B118" s="24" t="s">
        <v>11</v>
      </c>
      <c r="C118" s="4"/>
      <c r="D118" s="23">
        <v>93000</v>
      </c>
      <c r="E118" s="23">
        <v>24000</v>
      </c>
      <c r="F118" s="51">
        <v>9788.83</v>
      </c>
      <c r="G118" s="54">
        <f>F118/E118*100</f>
        <v>40.786791666666666</v>
      </c>
    </row>
    <row r="119" spans="2:7" x14ac:dyDescent="0.2">
      <c r="B119" s="24" t="s">
        <v>13</v>
      </c>
      <c r="C119" s="4"/>
      <c r="D119" s="23">
        <v>6000</v>
      </c>
      <c r="E119" s="23">
        <v>6000</v>
      </c>
      <c r="F119" s="54">
        <v>0</v>
      </c>
      <c r="G119" s="54">
        <f t="shared" ref="G119:G121" si="6">F119/E119*100</f>
        <v>0</v>
      </c>
    </row>
    <row r="120" spans="2:7" x14ac:dyDescent="0.2">
      <c r="B120" s="24" t="s">
        <v>68</v>
      </c>
      <c r="C120" s="4"/>
      <c r="D120" s="23">
        <v>0</v>
      </c>
      <c r="E120" s="23">
        <v>47000</v>
      </c>
      <c r="F120" s="51">
        <v>10370.67</v>
      </c>
      <c r="G120" s="54">
        <f t="shared" si="6"/>
        <v>22.065255319148935</v>
      </c>
    </row>
    <row r="121" spans="2:7" x14ac:dyDescent="0.2">
      <c r="B121" s="24" t="s">
        <v>69</v>
      </c>
      <c r="C121" s="4"/>
      <c r="D121" s="23">
        <v>0</v>
      </c>
      <c r="E121" s="23">
        <v>30000</v>
      </c>
      <c r="F121" s="51">
        <v>17410</v>
      </c>
      <c r="G121" s="54">
        <f t="shared" si="6"/>
        <v>58.033333333333339</v>
      </c>
    </row>
    <row r="123" spans="2:7" ht="14.25" x14ac:dyDescent="0.2">
      <c r="B123" s="65" t="s">
        <v>57</v>
      </c>
      <c r="C123" s="66"/>
      <c r="D123" s="66"/>
      <c r="E123" s="66"/>
      <c r="F123" s="44"/>
      <c r="G123" s="44"/>
    </row>
    <row r="124" spans="2:7" ht="39" customHeight="1" x14ac:dyDescent="0.2">
      <c r="B124" s="61"/>
      <c r="C124" s="61"/>
      <c r="D124" s="37" t="s">
        <v>66</v>
      </c>
      <c r="E124" s="35" t="s">
        <v>60</v>
      </c>
      <c r="F124" s="45" t="s">
        <v>95</v>
      </c>
      <c r="G124" s="45" t="s">
        <v>89</v>
      </c>
    </row>
    <row r="125" spans="2:7" ht="13.5" customHeight="1" x14ac:dyDescent="0.25">
      <c r="B125" s="61"/>
      <c r="C125" s="61"/>
      <c r="D125" s="38" t="s">
        <v>2</v>
      </c>
      <c r="E125" s="38" t="s">
        <v>2</v>
      </c>
      <c r="F125" s="38" t="s">
        <v>2</v>
      </c>
      <c r="G125" s="38" t="s">
        <v>2</v>
      </c>
    </row>
    <row r="126" spans="2:7" ht="15" x14ac:dyDescent="0.25">
      <c r="B126" s="59" t="s">
        <v>33</v>
      </c>
      <c r="C126" s="60"/>
      <c r="D126" s="28">
        <v>28500</v>
      </c>
      <c r="E126" s="28">
        <v>28500</v>
      </c>
      <c r="F126" s="13">
        <v>5291.87</v>
      </c>
      <c r="G126" s="27">
        <f>F126/E126*100</f>
        <v>18.567964912280701</v>
      </c>
    </row>
    <row r="127" spans="2:7" ht="33.75" customHeight="1" x14ac:dyDescent="0.25">
      <c r="B127" s="59" t="s">
        <v>34</v>
      </c>
      <c r="C127" s="60"/>
      <c r="D127" s="28">
        <v>15300</v>
      </c>
      <c r="E127" s="28">
        <v>14300</v>
      </c>
      <c r="F127" s="13">
        <v>6818.32</v>
      </c>
      <c r="G127" s="27">
        <f t="shared" ref="G127:G129" si="7">F127/E127*100</f>
        <v>47.680559440559442</v>
      </c>
    </row>
    <row r="128" spans="2:7" ht="15" x14ac:dyDescent="0.25">
      <c r="B128" s="62" t="s">
        <v>35</v>
      </c>
      <c r="C128" s="63"/>
      <c r="D128" s="28">
        <v>8300</v>
      </c>
      <c r="E128" s="28">
        <v>8300</v>
      </c>
      <c r="F128" s="13">
        <v>1853.38</v>
      </c>
      <c r="G128" s="27">
        <f t="shared" si="7"/>
        <v>22.329879518072289</v>
      </c>
    </row>
    <row r="129" spans="2:7" ht="14.25" x14ac:dyDescent="0.2">
      <c r="B129" s="61" t="s">
        <v>0</v>
      </c>
      <c r="C129" s="61"/>
      <c r="D129" s="39">
        <f>SUM(D126:D128)</f>
        <v>52100</v>
      </c>
      <c r="E129" s="39">
        <f>SUM(E126:E128)</f>
        <v>51100</v>
      </c>
      <c r="F129" s="39">
        <f>SUM(F126:F128)</f>
        <v>13963.57</v>
      </c>
      <c r="G129" s="48">
        <f t="shared" si="7"/>
        <v>27.325968688845396</v>
      </c>
    </row>
    <row r="130" spans="2:7" ht="15" x14ac:dyDescent="0.25">
      <c r="B130" s="6" t="s">
        <v>14</v>
      </c>
      <c r="C130" s="6"/>
      <c r="D130" s="9"/>
      <c r="E130" s="16"/>
    </row>
    <row r="131" spans="2:7" x14ac:dyDescent="0.2">
      <c r="B131" s="24" t="s">
        <v>11</v>
      </c>
      <c r="C131" s="4"/>
      <c r="D131" s="23">
        <v>34600</v>
      </c>
      <c r="E131" s="23">
        <v>33600</v>
      </c>
      <c r="F131" s="51">
        <v>8662.42</v>
      </c>
      <c r="G131" s="54">
        <f>F131/E131*100</f>
        <v>25.781011904761904</v>
      </c>
    </row>
    <row r="132" spans="2:7" x14ac:dyDescent="0.2">
      <c r="B132" s="24" t="s">
        <v>13</v>
      </c>
      <c r="C132" s="4"/>
      <c r="D132" s="23">
        <v>16500</v>
      </c>
      <c r="E132" s="23">
        <v>16500</v>
      </c>
      <c r="F132" s="51">
        <v>5301.15</v>
      </c>
      <c r="G132" s="54">
        <f t="shared" ref="G132:G133" si="8">F132/E132*100</f>
        <v>32.128181818181815</v>
      </c>
    </row>
    <row r="133" spans="2:7" x14ac:dyDescent="0.2">
      <c r="B133" s="24" t="s">
        <v>36</v>
      </c>
      <c r="D133" s="23">
        <v>1000</v>
      </c>
      <c r="E133" s="23">
        <v>1000</v>
      </c>
      <c r="F133" s="54">
        <v>0</v>
      </c>
      <c r="G133" s="54">
        <f t="shared" si="8"/>
        <v>0</v>
      </c>
    </row>
    <row r="135" spans="2:7" ht="14.25" x14ac:dyDescent="0.2">
      <c r="B135" s="65" t="s">
        <v>83</v>
      </c>
      <c r="C135" s="66"/>
      <c r="D135" s="66"/>
      <c r="E135" s="66"/>
      <c r="F135" s="44"/>
      <c r="G135" s="44"/>
    </row>
    <row r="136" spans="2:7" ht="38.25" x14ac:dyDescent="0.2">
      <c r="B136" s="61"/>
      <c r="C136" s="61"/>
      <c r="D136" s="37" t="s">
        <v>66</v>
      </c>
      <c r="E136" s="35" t="s">
        <v>60</v>
      </c>
      <c r="F136" s="45" t="s">
        <v>94</v>
      </c>
      <c r="G136" s="45" t="s">
        <v>89</v>
      </c>
    </row>
    <row r="137" spans="2:7" ht="13.5" x14ac:dyDescent="0.25">
      <c r="B137" s="61"/>
      <c r="C137" s="61"/>
      <c r="D137" s="38" t="s">
        <v>2</v>
      </c>
      <c r="E137" s="38" t="s">
        <v>2</v>
      </c>
      <c r="F137" s="38" t="s">
        <v>2</v>
      </c>
      <c r="G137" s="38" t="s">
        <v>2</v>
      </c>
    </row>
    <row r="138" spans="2:7" ht="15" x14ac:dyDescent="0.25">
      <c r="B138" s="59" t="s">
        <v>84</v>
      </c>
      <c r="C138" s="60"/>
      <c r="D138" s="28">
        <v>0</v>
      </c>
      <c r="E138" s="28">
        <v>13000</v>
      </c>
      <c r="F138" s="13">
        <v>7390.9</v>
      </c>
      <c r="G138" s="50">
        <v>56.85</v>
      </c>
    </row>
    <row r="139" spans="2:7" ht="14.25" x14ac:dyDescent="0.2">
      <c r="B139" s="61" t="s">
        <v>0</v>
      </c>
      <c r="C139" s="61"/>
      <c r="D139" s="39">
        <f>SUM(D134:D138)</f>
        <v>0</v>
      </c>
      <c r="E139" s="39">
        <f>SUM(E134:E138)</f>
        <v>13000</v>
      </c>
      <c r="F139" s="39">
        <v>7390.9</v>
      </c>
      <c r="G139" s="55">
        <v>56.85</v>
      </c>
    </row>
    <row r="140" spans="2:7" ht="15" x14ac:dyDescent="0.25">
      <c r="B140" s="6" t="s">
        <v>14</v>
      </c>
      <c r="C140" s="6"/>
      <c r="D140" s="9"/>
    </row>
    <row r="141" spans="2:7" x14ac:dyDescent="0.2">
      <c r="B141" s="24" t="s">
        <v>69</v>
      </c>
      <c r="C141" s="4"/>
      <c r="D141" s="23">
        <v>0</v>
      </c>
      <c r="E141" s="23">
        <v>13000</v>
      </c>
      <c r="F141" s="51">
        <v>7390.9</v>
      </c>
      <c r="G141" s="53">
        <v>56.85</v>
      </c>
    </row>
    <row r="142" spans="2:7" x14ac:dyDescent="0.2">
      <c r="B142" s="24"/>
      <c r="C142" s="4"/>
      <c r="D142" s="23"/>
      <c r="E142" s="30"/>
    </row>
    <row r="143" spans="2:7" x14ac:dyDescent="0.2">
      <c r="B143" s="3"/>
      <c r="C143" s="4"/>
      <c r="D143" s="23"/>
      <c r="E143" s="30"/>
    </row>
    <row r="144" spans="2:7" ht="14.25" x14ac:dyDescent="0.2">
      <c r="B144" s="65" t="s">
        <v>85</v>
      </c>
      <c r="C144" s="66"/>
      <c r="D144" s="66"/>
      <c r="E144" s="66"/>
      <c r="F144" s="44"/>
      <c r="G144" s="44"/>
    </row>
    <row r="145" spans="2:7" ht="38.25" x14ac:dyDescent="0.2">
      <c r="B145" s="61"/>
      <c r="C145" s="61"/>
      <c r="D145" s="37" t="s">
        <v>66</v>
      </c>
      <c r="E145" s="35" t="s">
        <v>60</v>
      </c>
      <c r="F145" s="45" t="s">
        <v>94</v>
      </c>
      <c r="G145" s="45" t="s">
        <v>89</v>
      </c>
    </row>
    <row r="146" spans="2:7" ht="13.5" customHeight="1" x14ac:dyDescent="0.25">
      <c r="B146" s="61"/>
      <c r="C146" s="61"/>
      <c r="D146" s="38" t="s">
        <v>2</v>
      </c>
      <c r="E146" s="38" t="s">
        <v>2</v>
      </c>
      <c r="F146" s="38" t="s">
        <v>2</v>
      </c>
      <c r="G146" s="38" t="s">
        <v>2</v>
      </c>
    </row>
    <row r="147" spans="2:7" ht="15" customHeight="1" x14ac:dyDescent="0.25">
      <c r="B147" s="59" t="s">
        <v>86</v>
      </c>
      <c r="C147" s="60"/>
      <c r="D147" s="28">
        <v>0</v>
      </c>
      <c r="E147" s="28">
        <v>13000</v>
      </c>
      <c r="F147" s="27">
        <v>0</v>
      </c>
      <c r="G147" s="27">
        <v>0</v>
      </c>
    </row>
    <row r="148" spans="2:7" ht="14.25" x14ac:dyDescent="0.2">
      <c r="B148" s="61" t="s">
        <v>0</v>
      </c>
      <c r="C148" s="61"/>
      <c r="D148" s="39">
        <f>SUM(D143:D147)</f>
        <v>0</v>
      </c>
      <c r="E148" s="39">
        <f>SUM(E143:E147)</f>
        <v>13000</v>
      </c>
      <c r="F148" s="48">
        <v>0</v>
      </c>
      <c r="G148" s="48">
        <v>0</v>
      </c>
    </row>
    <row r="149" spans="2:7" ht="15" x14ac:dyDescent="0.25">
      <c r="B149" s="6" t="s">
        <v>14</v>
      </c>
      <c r="C149" s="6"/>
      <c r="D149" s="9"/>
    </row>
    <row r="150" spans="2:7" ht="13.5" customHeight="1" x14ac:dyDescent="0.2">
      <c r="B150" s="24" t="s">
        <v>11</v>
      </c>
      <c r="C150" s="4"/>
      <c r="D150" s="23">
        <v>0</v>
      </c>
      <c r="E150" s="23">
        <v>13000</v>
      </c>
      <c r="F150" s="52">
        <v>0</v>
      </c>
      <c r="G150" s="52">
        <v>0</v>
      </c>
    </row>
    <row r="151" spans="2:7" ht="15.75" customHeight="1" x14ac:dyDescent="0.2">
      <c r="B151" s="3"/>
      <c r="C151" s="4"/>
      <c r="D151" s="23"/>
      <c r="E151" s="30"/>
    </row>
    <row r="152" spans="2:7" ht="15" x14ac:dyDescent="0.25">
      <c r="B152" s="68" t="s">
        <v>3</v>
      </c>
      <c r="C152" s="69"/>
      <c r="D152" s="36">
        <v>613500</v>
      </c>
      <c r="E152" s="36">
        <v>797420</v>
      </c>
      <c r="F152" s="36">
        <f>F37+F58+F77+F103+F116+F129+F139+F148</f>
        <v>364119.27100000007</v>
      </c>
      <c r="G152" s="48">
        <f>F152/E152*100</f>
        <v>45.662169371222198</v>
      </c>
    </row>
    <row r="153" spans="2:7" ht="15" customHeight="1" x14ac:dyDescent="0.2">
      <c r="B153" s="4"/>
      <c r="C153" s="4" t="s">
        <v>61</v>
      </c>
      <c r="D153" s="70"/>
      <c r="E153" s="70"/>
    </row>
    <row r="154" spans="2:7" ht="20.25" x14ac:dyDescent="0.3">
      <c r="B154" s="5" t="s">
        <v>104</v>
      </c>
      <c r="C154" s="5"/>
      <c r="D154" s="5"/>
      <c r="E154" s="29"/>
    </row>
    <row r="155" spans="2:7" x14ac:dyDescent="0.2">
      <c r="D155" s="2"/>
      <c r="E155" s="10"/>
    </row>
    <row r="156" spans="2:7" ht="15" x14ac:dyDescent="0.25">
      <c r="D156" s="43" t="s">
        <v>97</v>
      </c>
      <c r="E156" s="10"/>
    </row>
    <row r="157" spans="2:7" ht="15" x14ac:dyDescent="0.25">
      <c r="D157" s="1" t="s">
        <v>62</v>
      </c>
      <c r="E157" s="10"/>
    </row>
  </sheetData>
  <mergeCells count="88">
    <mergeCell ref="B16:E16"/>
    <mergeCell ref="B17:E17"/>
    <mergeCell ref="B18:E18"/>
    <mergeCell ref="B102:C102"/>
    <mergeCell ref="B55:C55"/>
    <mergeCell ref="B56:C56"/>
    <mergeCell ref="B57:C57"/>
    <mergeCell ref="B37:C37"/>
    <mergeCell ref="B28:C28"/>
    <mergeCell ref="B26:C26"/>
    <mergeCell ref="B23:C23"/>
    <mergeCell ref="B24:C24"/>
    <mergeCell ref="B25:C25"/>
    <mergeCell ref="B22:C22"/>
    <mergeCell ref="B43:C44"/>
    <mergeCell ref="B45:C45"/>
    <mergeCell ref="B46:C46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32:E32"/>
    <mergeCell ref="B33:C34"/>
    <mergeCell ref="B35:C35"/>
    <mergeCell ref="B103:C103"/>
    <mergeCell ref="B108:E108"/>
    <mergeCell ref="B86:C86"/>
    <mergeCell ref="B65:E65"/>
    <mergeCell ref="B73:C73"/>
    <mergeCell ref="B83:E83"/>
    <mergeCell ref="B84:C85"/>
    <mergeCell ref="B68:C68"/>
    <mergeCell ref="B71:C71"/>
    <mergeCell ref="B72:C72"/>
    <mergeCell ref="B74:C74"/>
    <mergeCell ref="B77:C77"/>
    <mergeCell ref="B42:E42"/>
    <mergeCell ref="B66:C67"/>
    <mergeCell ref="B75:C75"/>
    <mergeCell ref="B69:C69"/>
    <mergeCell ref="B70:C70"/>
    <mergeCell ref="B116:C116"/>
    <mergeCell ref="B109:C110"/>
    <mergeCell ref="B88:C88"/>
    <mergeCell ref="B87:C87"/>
    <mergeCell ref="B91:C91"/>
    <mergeCell ref="B93:C93"/>
    <mergeCell ref="B89:C89"/>
    <mergeCell ref="B92:C92"/>
    <mergeCell ref="B90:C90"/>
    <mergeCell ref="B111:C111"/>
    <mergeCell ref="B112:C112"/>
    <mergeCell ref="B114:C114"/>
    <mergeCell ref="B129:C129"/>
    <mergeCell ref="B152:C152"/>
    <mergeCell ref="D153:E153"/>
    <mergeCell ref="B138:C138"/>
    <mergeCell ref="B139:C139"/>
    <mergeCell ref="B135:E135"/>
    <mergeCell ref="B136:C137"/>
    <mergeCell ref="B144:E144"/>
    <mergeCell ref="B145:C146"/>
    <mergeCell ref="B126:C126"/>
    <mergeCell ref="B115:C115"/>
    <mergeCell ref="B113:C113"/>
    <mergeCell ref="B127:C127"/>
    <mergeCell ref="B128:C128"/>
    <mergeCell ref="B21:G21"/>
    <mergeCell ref="B147:C147"/>
    <mergeCell ref="B148:C148"/>
    <mergeCell ref="B27:C27"/>
    <mergeCell ref="B20:E20"/>
    <mergeCell ref="B36:C36"/>
    <mergeCell ref="B76:C76"/>
    <mergeCell ref="B99:C99"/>
    <mergeCell ref="B100:C100"/>
    <mergeCell ref="B95:C95"/>
    <mergeCell ref="B94:C94"/>
    <mergeCell ref="B96:C96"/>
    <mergeCell ref="B97:C97"/>
    <mergeCell ref="B98:C98"/>
    <mergeCell ref="B123:E123"/>
    <mergeCell ref="B124:C125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93" fitToHeight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Izvršenje od 01.01.-30.06.2024.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2024-10-15T11:32:09Z</cp:lastPrinted>
  <dcterms:created xsi:type="dcterms:W3CDTF">2010-12-14T07:49:52Z</dcterms:created>
  <dcterms:modified xsi:type="dcterms:W3CDTF">2024-10-15T11:37:27Z</dcterms:modified>
</cp:coreProperties>
</file>